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道路造价分析表" sheetId="1" r:id="rId1"/>
  </sheets>
  <calcPr calcId="144525"/>
</workbook>
</file>

<file path=xl/sharedStrings.xml><?xml version="1.0" encoding="utf-8"?>
<sst xmlns="http://schemas.openxmlformats.org/spreadsheetml/2006/main" count="130" uniqueCount="110">
  <si>
    <t>宁波某道路工程造价分析表</t>
  </si>
  <si>
    <t>本工程造价分析表由世明建设项目管理有限公司提供工程结算资料，王旭整理,仅供参考。</t>
  </si>
  <si>
    <t>表一：工程概况</t>
  </si>
  <si>
    <t xml:space="preserve">工程名称 </t>
  </si>
  <si>
    <t>某道路工程</t>
  </si>
  <si>
    <t>建设地点</t>
  </si>
  <si>
    <t>杭州湾新区</t>
  </si>
  <si>
    <t>造价类别</t>
  </si>
  <si>
    <t>结算</t>
  </si>
  <si>
    <r>
      <rPr>
        <sz val="10"/>
        <rFont val="宋体"/>
        <charset val="134"/>
      </rPr>
      <t>总面积（m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 xml:space="preserve">） </t>
    </r>
  </si>
  <si>
    <t>其中</t>
  </si>
  <si>
    <r>
      <t>道路面积（m</t>
    </r>
    <r>
      <rPr>
        <vertAlign val="superscript"/>
        <sz val="10"/>
        <rFont val="宋体"/>
        <charset val="134"/>
        <scheme val="major"/>
      </rPr>
      <t>2</t>
    </r>
    <r>
      <rPr>
        <sz val="10"/>
        <rFont val="宋体"/>
        <charset val="134"/>
      </rPr>
      <t>）</t>
    </r>
  </si>
  <si>
    <t>工程类别</t>
  </si>
  <si>
    <t>道路工程二类</t>
  </si>
  <si>
    <r>
      <t>1#桥梁面积（m</t>
    </r>
    <r>
      <rPr>
        <vertAlign val="superscript"/>
        <sz val="10"/>
        <rFont val="宋体"/>
        <charset val="134"/>
        <scheme val="major"/>
      </rPr>
      <t>2</t>
    </r>
    <r>
      <rPr>
        <sz val="10"/>
        <rFont val="宋体"/>
        <charset val="134"/>
      </rPr>
      <t>）</t>
    </r>
  </si>
  <si>
    <r>
      <t>2#桥梁面积（m</t>
    </r>
    <r>
      <rPr>
        <vertAlign val="superscript"/>
        <sz val="10"/>
        <rFont val="宋体"/>
        <charset val="134"/>
        <scheme val="major"/>
      </rPr>
      <t>2</t>
    </r>
    <r>
      <rPr>
        <sz val="10"/>
        <rFont val="宋体"/>
        <charset val="134"/>
      </rPr>
      <t>）</t>
    </r>
  </si>
  <si>
    <t>结算审核</t>
  </si>
  <si>
    <t xml:space="preserve">审核日期 </t>
  </si>
  <si>
    <t>总体概述：项目位于宁波杭州湾新区，道路全长2842.15m。工程主要内容包括道路工程、桥梁工程、管线工程及附属工程等。</t>
  </si>
  <si>
    <t>道路工程：工程对老路部分实施路面维修（采用破除改造，塘渣层全部挖除）并对道路两侧进行拓宽，拓宽</t>
  </si>
  <si>
    <t xml:space="preserve">        后道路宽至56米，为沥青砼路面，双向六车道。路幅布置为：4m人行道+3.5m非机动车道+6m绿化带</t>
  </si>
  <si>
    <t xml:space="preserve">        +11.5m机动车道+6m中央分隔带+11.5m机动车道+6m绿化带+3.5m非机动车道+4m人行道。</t>
  </si>
  <si>
    <t xml:space="preserve">        车行道：4cm细粒式改性沥青混凝土AC-13C、掺0.3%路用纤维+6cm中粒式改性沥青混凝土AC-20C+8cm</t>
  </si>
  <si>
    <t xml:space="preserve">              粗粒式沥青混凝土AC-25C+16cm厚5%水泥稳定碎石上基层+18cm厚5%水泥稳定碎石中基层+20cm</t>
  </si>
  <si>
    <t xml:space="preserve">工 </t>
  </si>
  <si>
    <t xml:space="preserve">              厚4%水泥稳定碎石下基层+40cm厚塘渣上垫层+40cm厚塘渣下垫层，花岗岩侧平石；</t>
  </si>
  <si>
    <t xml:space="preserve">        非机动车道：4cm细粒式沥青混凝土AC-13C+5cm中粒式沥青混凝土AC-20C+20cm厚5%水泥稳定碎石上</t>
  </si>
  <si>
    <t>程</t>
  </si>
  <si>
    <t xml:space="preserve">              基层+20cm厚4%水泥稳定碎石下基层+40cm厚塘渣上垫层+40cm厚塘渣下垫层；</t>
  </si>
  <si>
    <t xml:space="preserve">        人行道：6cm厚荷兰砖铺设+3cm厚M10水泥砂浆+15cm厚C25水泥混凝土基层+15cm级配碎石找平层+30</t>
  </si>
  <si>
    <t xml:space="preserve">              cm厚塘渣上垫层+30cm厚塘渣下垫层。</t>
  </si>
  <si>
    <t>主</t>
  </si>
  <si>
    <t>排水工程：雨水管：DN400∽DN1800  HDPE缠绕增强雨水管，360°C25砼包封，60cm塘渣垫层+10cm碎石</t>
  </si>
  <si>
    <t xml:space="preserve">                                 垫层； DN800∽DN1800HDPE缠绕增强雨水管，砂包管，60cm塘渣垫层+10cm碎石垫层；</t>
  </si>
  <si>
    <t xml:space="preserve">          污水管：DN800∽DN1000离心浇筑玻璃纤维增强塑料夹砂顶管；DN300∽DN800HDPE缠绕增强污水</t>
  </si>
  <si>
    <t xml:space="preserve">要 </t>
  </si>
  <si>
    <t xml:space="preserve">                         管， 360°C25砼包封，60cm塘渣垫层+10cm碎石垫层；</t>
  </si>
  <si>
    <t xml:space="preserve">          钢筋砼检查井，砖砌检查井，边沟式双箅雨水口，沉井，一体化泵站设备。</t>
  </si>
  <si>
    <t>特</t>
  </si>
  <si>
    <t>桥梁工程：工程沿线2座桥梁，其中1号桥梁为旧桥拆除重建，2号桥梁位处现状一座管涵；1号桥采用16m空心</t>
  </si>
  <si>
    <t xml:space="preserve">        板标准跨径，桥梁布跨为单跨一联形式；2号桥采用（16+20+16）m 空心板标准跨径，桥梁布跨为三</t>
  </si>
  <si>
    <t>征</t>
  </si>
  <si>
    <t xml:space="preserve">        跨一联形式。</t>
  </si>
  <si>
    <t>污水泵站电气工程：泵站专用箱变XB3，户外不锈钢电气控制柜CP（含PLC控制系统）。</t>
  </si>
  <si>
    <t>电力排管：BB-200/8 玻璃钢管铺设，100mm C20砼垫层、400mm C20砼管座，砌筑电缆检查井。</t>
  </si>
  <si>
    <t>给水工程：承插球墨铸铁管DN800∽DN100 ，PE100型给水管 DN800，砌筑井等。</t>
  </si>
  <si>
    <t>路灯工程：10m单悬臂路灯，12m双臂路灯，15m半高杆路灯，铜芯电力电缆敷设 ，玻璃钢电缆保护管埋地敷</t>
  </si>
  <si>
    <t xml:space="preserve">        设，砌筑井及户外箱式变电站等。</t>
  </si>
  <si>
    <t>综合通信：110UPVC波纹管，混凝土包管，砌筑井等。</t>
  </si>
  <si>
    <t>交通设施：热熔标线、标志板、标杆、信号灯、铜芯电力电缆敷设及砌筑井等。</t>
  </si>
  <si>
    <t>表二：工程造价指标</t>
  </si>
  <si>
    <t xml:space="preserve">项 目 </t>
  </si>
  <si>
    <t xml:space="preserve">造 价 (元） </t>
  </si>
  <si>
    <r>
      <t>每平米造价（元/m</t>
    </r>
    <r>
      <rPr>
        <vertAlign val="superscript"/>
        <sz val="10"/>
        <rFont val="宋体"/>
        <charset val="134"/>
        <scheme val="major"/>
      </rPr>
      <t>2</t>
    </r>
    <r>
      <rPr>
        <sz val="10"/>
        <rFont val="宋体"/>
        <charset val="134"/>
      </rPr>
      <t>）</t>
    </r>
  </si>
  <si>
    <t xml:space="preserve">占总造价比例（%） </t>
  </si>
  <si>
    <t xml:space="preserve">总 造 价 </t>
  </si>
  <si>
    <t>道路工程</t>
  </si>
  <si>
    <t>排水工程</t>
  </si>
  <si>
    <t>其</t>
  </si>
  <si>
    <t>污水泵站电气工程</t>
  </si>
  <si>
    <t>1号桥工程</t>
  </si>
  <si>
    <t>2号桥工程</t>
  </si>
  <si>
    <t>电力排管</t>
  </si>
  <si>
    <t>给水工程</t>
  </si>
  <si>
    <t>中</t>
  </si>
  <si>
    <t>路灯工程</t>
  </si>
  <si>
    <t>综合通信</t>
  </si>
  <si>
    <t>交通设施</t>
  </si>
  <si>
    <t xml:space="preserve">   说明：表中道路、桥梁项目每平米造价=相应道路、桥梁造价÷相应道路、桥梁项目面积，其他项目每平米造价=相应项目造价÷总面积。 </t>
  </si>
  <si>
    <t>表三：人工和主要材料指标</t>
  </si>
  <si>
    <t xml:space="preserve">名 称 </t>
  </si>
  <si>
    <t xml:space="preserve">单位 </t>
  </si>
  <si>
    <t xml:space="preserve">耗用量 </t>
  </si>
  <si>
    <t xml:space="preserve">每平米耗用量 </t>
  </si>
  <si>
    <t xml:space="preserve">人工 </t>
  </si>
  <si>
    <t xml:space="preserve">工日 </t>
  </si>
  <si>
    <t>螺纹钢 HRB400</t>
  </si>
  <si>
    <t>t</t>
  </si>
  <si>
    <t>钢绞线</t>
  </si>
  <si>
    <t>圆钢 HPB300</t>
  </si>
  <si>
    <t>中厚钢板</t>
  </si>
  <si>
    <t>kg</t>
  </si>
  <si>
    <t>水泥</t>
  </si>
  <si>
    <t>黄砂</t>
  </si>
  <si>
    <t>碎石/碎石屑</t>
  </si>
  <si>
    <t>水泥碎石稳定层5%</t>
  </si>
  <si>
    <r>
      <t>m</t>
    </r>
    <r>
      <rPr>
        <vertAlign val="superscript"/>
        <sz val="10"/>
        <rFont val="宋体"/>
        <charset val="134"/>
        <scheme val="major"/>
      </rPr>
      <t>3</t>
    </r>
  </si>
  <si>
    <t>水泥碎石稳定层4%</t>
  </si>
  <si>
    <t>块石</t>
  </si>
  <si>
    <t>砂浆</t>
  </si>
  <si>
    <t>混凝土实心砖</t>
  </si>
  <si>
    <t>千块</t>
  </si>
  <si>
    <t>商品混凝土</t>
  </si>
  <si>
    <t>沥青商品混凝土</t>
  </si>
  <si>
    <t>土工布</t>
  </si>
  <si>
    <r>
      <t>m</t>
    </r>
    <r>
      <rPr>
        <vertAlign val="superscript"/>
        <sz val="10"/>
        <rFont val="宋体"/>
        <charset val="134"/>
        <scheme val="major"/>
      </rPr>
      <t>2</t>
    </r>
  </si>
  <si>
    <t>涂料</t>
  </si>
  <si>
    <t>乳化沥青</t>
  </si>
  <si>
    <t>玻璃钢管</t>
  </si>
  <si>
    <t>m</t>
  </si>
  <si>
    <t>UPVC排水管</t>
  </si>
  <si>
    <t>HDPE缠绕增强管</t>
  </si>
  <si>
    <t>玻璃纤维增强管塑料管</t>
  </si>
  <si>
    <t>球墨铸铁防沉降井盖</t>
  </si>
  <si>
    <t>套</t>
  </si>
  <si>
    <t>复合井盖座</t>
  </si>
  <si>
    <t>荷兰砖</t>
  </si>
  <si>
    <t>混凝土侧石</t>
  </si>
  <si>
    <t>芝麻灰侧平石</t>
  </si>
  <si>
    <t xml:space="preserve">　 说明：表中每平米耗用量 = 相应工料耗用量÷总面积。 </t>
  </si>
</sst>
</file>

<file path=xl/styles.xml><?xml version="1.0" encoding="utf-8"?>
<styleSheet xmlns="http://schemas.openxmlformats.org/spreadsheetml/2006/main">
  <numFmts count="9">
    <numFmt numFmtId="176" formatCode="0.0000_ "/>
    <numFmt numFmtId="177" formatCode="0.000_ "/>
    <numFmt numFmtId="178" formatCode="0_ "/>
    <numFmt numFmtId="179" formatCode="0.00_ "/>
    <numFmt numFmtId="180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10"/>
      <name val="宋体"/>
      <charset val="134"/>
    </font>
    <font>
      <vertAlign val="superscript"/>
      <sz val="1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3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 style="thin">
        <color indexed="8"/>
      </bottom>
      <diagonal/>
    </border>
    <border>
      <left style="thin">
        <color indexed="8"/>
      </left>
      <right/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8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3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29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1" fillId="0" borderId="28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0" borderId="2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1" fillId="29" borderId="30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5" fillId="21" borderId="30" applyNumberFormat="false" applyAlignment="false" applyProtection="false">
      <alignment vertical="center"/>
    </xf>
    <xf numFmtId="0" fontId="23" fillId="29" borderId="32" applyNumberFormat="false" applyAlignment="false" applyProtection="false">
      <alignment vertical="center"/>
    </xf>
    <xf numFmtId="0" fontId="24" fillId="33" borderId="33" applyNumberFormat="false" applyAlignment="false" applyProtection="false">
      <alignment vertical="center"/>
    </xf>
    <xf numFmtId="0" fontId="25" fillId="0" borderId="34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0" fillId="11" borderId="2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62">
    <xf numFmtId="0" fontId="0" fillId="0" borderId="0" xfId="0" applyAlignment="true"/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180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vertical="center" wrapText="true"/>
    </xf>
    <xf numFmtId="0" fontId="1" fillId="0" borderId="6" xfId="0" applyFont="true" applyFill="true" applyBorder="true" applyAlignment="true">
      <alignment vertical="center" wrapText="true"/>
    </xf>
    <xf numFmtId="0" fontId="1" fillId="0" borderId="7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7" xfId="0" applyFont="true" applyFill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1" fillId="0" borderId="10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vertical="center" wrapText="true"/>
    </xf>
    <xf numFmtId="0" fontId="1" fillId="0" borderId="11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1" fillId="0" borderId="13" xfId="0" applyFont="true" applyFill="true" applyBorder="true" applyAlignment="true">
      <alignment horizontal="center" vertical="center" wrapText="true"/>
    </xf>
    <xf numFmtId="0" fontId="1" fillId="0" borderId="14" xfId="0" applyFont="true" applyFill="true" applyBorder="true" applyAlignment="true">
      <alignment horizontal="center" vertical="center" wrapText="true"/>
    </xf>
    <xf numFmtId="0" fontId="1" fillId="0" borderId="15" xfId="0" applyFont="true" applyFill="true" applyBorder="true" applyAlignment="true">
      <alignment horizontal="center" vertical="center" wrapText="true"/>
    </xf>
    <xf numFmtId="0" fontId="1" fillId="0" borderId="16" xfId="0" applyFont="true" applyFill="true" applyBorder="true" applyAlignment="true">
      <alignment horizontal="center" vertical="center" wrapText="true"/>
    </xf>
    <xf numFmtId="0" fontId="1" fillId="0" borderId="17" xfId="0" applyFont="true" applyFill="true" applyBorder="true" applyAlignment="true">
      <alignment horizontal="center" vertical="center" wrapText="true"/>
    </xf>
    <xf numFmtId="0" fontId="1" fillId="0" borderId="16" xfId="0" applyFont="true" applyFill="true" applyBorder="true" applyAlignment="true">
      <alignment horizontal="left" vertical="center" wrapText="true"/>
    </xf>
    <xf numFmtId="0" fontId="1" fillId="0" borderId="18" xfId="0" applyFont="true" applyFill="true" applyBorder="true" applyAlignment="true">
      <alignment horizontal="center" vertical="center" wrapText="true"/>
    </xf>
    <xf numFmtId="0" fontId="1" fillId="0" borderId="19" xfId="0" applyFont="true" applyFill="true" applyBorder="true" applyAlignment="true">
      <alignment horizontal="center" vertical="center" wrapText="true"/>
    </xf>
    <xf numFmtId="0" fontId="1" fillId="0" borderId="20" xfId="0" applyFont="true" applyFill="true" applyBorder="true" applyAlignment="true">
      <alignment horizontal="left" vertical="center" wrapText="true"/>
    </xf>
    <xf numFmtId="0" fontId="1" fillId="0" borderId="17" xfId="0" applyFont="true" applyFill="true" applyBorder="true" applyAlignment="true">
      <alignment horizontal="left" vertical="center" wrapText="true"/>
    </xf>
    <xf numFmtId="0" fontId="1" fillId="0" borderId="21" xfId="0" applyFont="true" applyFill="true" applyBorder="true" applyAlignment="true">
      <alignment horizontal="center" vertical="center" wrapText="true"/>
    </xf>
    <xf numFmtId="179" fontId="1" fillId="0" borderId="1" xfId="0" applyNumberFormat="true" applyFont="true" applyFill="true" applyBorder="true" applyAlignment="true">
      <alignment horizontal="center" vertical="center" wrapText="true"/>
    </xf>
    <xf numFmtId="57" fontId="1" fillId="0" borderId="9" xfId="0" applyNumberFormat="true" applyFont="true" applyFill="true" applyBorder="true" applyAlignment="true">
      <alignment horizontal="center" vertical="center" wrapText="true"/>
    </xf>
    <xf numFmtId="0" fontId="1" fillId="0" borderId="13" xfId="0" applyFont="true" applyFill="true" applyBorder="true" applyAlignment="true">
      <alignment vertical="center" wrapText="true"/>
    </xf>
    <xf numFmtId="179" fontId="1" fillId="0" borderId="2" xfId="0" applyNumberFormat="true" applyFont="true" applyFill="true" applyBorder="true" applyAlignment="true">
      <alignment horizontal="center" vertical="center" wrapText="true"/>
    </xf>
    <xf numFmtId="179" fontId="1" fillId="0" borderId="21" xfId="0" applyNumberFormat="true" applyFont="true" applyFill="true" applyBorder="true" applyAlignment="true">
      <alignment horizontal="center" vertical="center" wrapText="true"/>
    </xf>
    <xf numFmtId="178" fontId="1" fillId="0" borderId="16" xfId="0" applyNumberFormat="true" applyFont="true" applyFill="true" applyBorder="true" applyAlignment="true">
      <alignment horizontal="center" vertical="center" wrapText="true"/>
    </xf>
    <xf numFmtId="179" fontId="1" fillId="0" borderId="16" xfId="0" applyNumberFormat="true" applyFont="true" applyFill="true" applyBorder="true" applyAlignment="true">
      <alignment horizontal="center" vertical="center" wrapText="true"/>
    </xf>
    <xf numFmtId="0" fontId="1" fillId="0" borderId="22" xfId="0" applyFont="true" applyFill="true" applyBorder="true" applyAlignment="true">
      <alignment horizontal="center" vertical="center" wrapText="true"/>
    </xf>
    <xf numFmtId="0" fontId="1" fillId="0" borderId="22" xfId="0" applyFont="true" applyFill="true" applyBorder="true" applyAlignment="true">
      <alignment horizontal="left" vertical="center" wrapText="tru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vertical="center" wrapText="true"/>
    </xf>
    <xf numFmtId="0" fontId="1" fillId="0" borderId="8" xfId="0" applyFont="true" applyFill="true" applyBorder="true" applyAlignment="true">
      <alignment vertical="center" wrapText="true"/>
    </xf>
    <xf numFmtId="0" fontId="1" fillId="0" borderId="8" xfId="0" applyFont="true" applyFill="true" applyBorder="true" applyAlignment="true">
      <alignment horizontal="left" vertical="center" wrapText="true"/>
    </xf>
    <xf numFmtId="0" fontId="1" fillId="0" borderId="23" xfId="0" applyFont="true" applyFill="true" applyBorder="true" applyAlignment="true">
      <alignment vertical="center" wrapText="true"/>
    </xf>
    <xf numFmtId="0" fontId="1" fillId="0" borderId="24" xfId="0" applyFont="true" applyFill="true" applyBorder="true" applyAlignment="true">
      <alignment horizontal="center" vertical="center" wrapText="true"/>
    </xf>
    <xf numFmtId="178" fontId="1" fillId="0" borderId="25" xfId="0" applyNumberFormat="true" applyFont="true" applyFill="true" applyBorder="true" applyAlignment="true">
      <alignment horizontal="center" vertical="center" wrapText="true"/>
    </xf>
    <xf numFmtId="179" fontId="1" fillId="0" borderId="25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/>
    </xf>
    <xf numFmtId="179" fontId="5" fillId="2" borderId="26" xfId="0" applyNumberFormat="true" applyFont="true" applyFill="true" applyBorder="true" applyAlignment="true">
      <alignment horizontal="center" vertical="center" wrapText="true"/>
    </xf>
    <xf numFmtId="179" fontId="0" fillId="0" borderId="0" xfId="0" applyNumberFormat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zoomScale="120" zoomScaleNormal="120" topLeftCell="A67" workbookViewId="0">
      <selection activeCell="J77" sqref="J77"/>
    </sheetView>
  </sheetViews>
  <sheetFormatPr defaultColWidth="9" defaultRowHeight="15.75"/>
  <cols>
    <col min="1" max="1" width="5.125" style="3" customWidth="true"/>
    <col min="2" max="2" width="11.625" style="3" customWidth="true"/>
    <col min="3" max="3" width="6.375" style="3" customWidth="true"/>
    <col min="4" max="4" width="8.875" style="3" customWidth="true"/>
    <col min="5" max="5" width="8.5" style="3" customWidth="true"/>
    <col min="6" max="6" width="14.625" style="3" customWidth="true"/>
    <col min="7" max="7" width="9.5" style="3" customWidth="true"/>
    <col min="8" max="8" width="9.625" style="3" customWidth="true"/>
    <col min="9" max="9" width="11.125" style="3" customWidth="true"/>
    <col min="10" max="10" width="10.5" style="3" customWidth="true"/>
    <col min="11" max="11" width="9.5" style="3" customWidth="true"/>
    <col min="12" max="12" width="12.625" style="3"/>
    <col min="13" max="16384" width="9" style="3"/>
  </cols>
  <sheetData>
    <row r="1" ht="33.9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.95" customHeight="true" spans="1:9">
      <c r="A3" s="6"/>
      <c r="B3" s="6"/>
      <c r="C3" s="6"/>
      <c r="D3" s="6"/>
      <c r="E3" s="6"/>
      <c r="F3" s="6"/>
      <c r="G3" s="6"/>
      <c r="H3" s="6"/>
      <c r="I3" s="6"/>
    </row>
    <row r="4" ht="25" customHeight="true" spans="1:9">
      <c r="A4" s="7" t="s">
        <v>2</v>
      </c>
      <c r="B4" s="7"/>
      <c r="C4" s="7"/>
      <c r="D4" s="7"/>
      <c r="E4" s="7"/>
      <c r="F4" s="7"/>
      <c r="G4" s="7"/>
      <c r="H4" s="7"/>
      <c r="I4" s="7"/>
    </row>
    <row r="5" ht="39.95" customHeight="true" spans="1:9">
      <c r="A5" s="8" t="s">
        <v>3</v>
      </c>
      <c r="B5" s="8"/>
      <c r="C5" s="9" t="s">
        <v>4</v>
      </c>
      <c r="D5" s="10"/>
      <c r="E5" s="38"/>
      <c r="F5" s="8" t="s">
        <v>5</v>
      </c>
      <c r="G5" s="8" t="s">
        <v>6</v>
      </c>
      <c r="H5" s="8" t="s">
        <v>7</v>
      </c>
      <c r="I5" s="8" t="s">
        <v>8</v>
      </c>
    </row>
    <row r="6" ht="20.1" customHeight="true" spans="1:9">
      <c r="A6" s="11" t="s">
        <v>9</v>
      </c>
      <c r="B6" s="12"/>
      <c r="C6" s="13">
        <f>G6+G7+G8</f>
        <v>123704.8</v>
      </c>
      <c r="D6" s="12"/>
      <c r="E6" s="17" t="s">
        <v>10</v>
      </c>
      <c r="F6" s="8" t="s">
        <v>11</v>
      </c>
      <c r="G6" s="39">
        <v>120896.8</v>
      </c>
      <c r="H6" s="17" t="s">
        <v>12</v>
      </c>
      <c r="I6" s="17" t="s">
        <v>13</v>
      </c>
    </row>
    <row r="7" ht="20.1" customHeight="true" spans="1:9">
      <c r="A7" s="14"/>
      <c r="B7" s="15"/>
      <c r="C7" s="16"/>
      <c r="D7" s="15"/>
      <c r="E7" s="34"/>
      <c r="F7" s="8" t="s">
        <v>14</v>
      </c>
      <c r="G7" s="39">
        <v>896</v>
      </c>
      <c r="H7" s="34"/>
      <c r="I7" s="34"/>
    </row>
    <row r="8" ht="20.1" customHeight="true" spans="1:9">
      <c r="A8" s="14"/>
      <c r="B8" s="15"/>
      <c r="C8" s="16"/>
      <c r="D8" s="15"/>
      <c r="E8" s="34"/>
      <c r="F8" s="8" t="s">
        <v>15</v>
      </c>
      <c r="G8" s="39">
        <f>1912</f>
        <v>1912</v>
      </c>
      <c r="H8" s="34"/>
      <c r="I8" s="34"/>
    </row>
    <row r="9" ht="19.5" customHeight="true" spans="1:9">
      <c r="A9" s="17" t="s">
        <v>7</v>
      </c>
      <c r="B9" s="17"/>
      <c r="C9" s="11" t="s">
        <v>16</v>
      </c>
      <c r="D9" s="13"/>
      <c r="E9" s="13"/>
      <c r="F9" s="12"/>
      <c r="G9" s="17" t="s">
        <v>17</v>
      </c>
      <c r="H9" s="40">
        <v>44013</v>
      </c>
      <c r="I9" s="40"/>
    </row>
    <row r="10" s="1" customFormat="true" ht="29.25" customHeight="true" spans="1:9">
      <c r="A10" s="11"/>
      <c r="B10" s="18" t="s">
        <v>18</v>
      </c>
      <c r="C10" s="19"/>
      <c r="D10" s="19"/>
      <c r="E10" s="19"/>
      <c r="F10" s="19"/>
      <c r="G10" s="19"/>
      <c r="H10" s="19"/>
      <c r="I10" s="49"/>
    </row>
    <row r="11" s="1" customFormat="true" ht="18" customHeight="true" spans="1:9">
      <c r="A11" s="14"/>
      <c r="B11" s="20" t="s">
        <v>19</v>
      </c>
      <c r="C11" s="21"/>
      <c r="D11" s="21"/>
      <c r="E11" s="21"/>
      <c r="F11" s="21"/>
      <c r="G11" s="21"/>
      <c r="H11" s="21"/>
      <c r="I11" s="50"/>
    </row>
    <row r="12" s="1" customFormat="true" ht="18" customHeight="true" spans="1:9">
      <c r="A12" s="14"/>
      <c r="B12" s="20" t="s">
        <v>20</v>
      </c>
      <c r="C12" s="21"/>
      <c r="D12" s="21"/>
      <c r="E12" s="21"/>
      <c r="F12" s="21"/>
      <c r="G12" s="21"/>
      <c r="H12" s="21"/>
      <c r="I12" s="50"/>
    </row>
    <row r="13" s="1" customFormat="true" ht="18" customHeight="true" spans="1:9">
      <c r="A13" s="14"/>
      <c r="B13" s="20" t="s">
        <v>21</v>
      </c>
      <c r="C13" s="21"/>
      <c r="D13" s="21"/>
      <c r="E13" s="21"/>
      <c r="F13" s="21"/>
      <c r="G13" s="21"/>
      <c r="H13" s="21"/>
      <c r="I13" s="50"/>
    </row>
    <row r="14" s="1" customFormat="true" ht="18" customHeight="true" spans="1:9">
      <c r="A14" s="14"/>
      <c r="B14" s="20" t="s">
        <v>22</v>
      </c>
      <c r="C14" s="21"/>
      <c r="D14" s="21"/>
      <c r="E14" s="21"/>
      <c r="F14" s="21"/>
      <c r="G14" s="21"/>
      <c r="H14" s="21"/>
      <c r="I14" s="50"/>
    </row>
    <row r="15" s="1" customFormat="true" ht="18" customHeight="true" spans="1:9">
      <c r="A15" s="14"/>
      <c r="B15" s="20" t="s">
        <v>23</v>
      </c>
      <c r="C15" s="21"/>
      <c r="D15" s="21"/>
      <c r="E15" s="21"/>
      <c r="F15" s="21"/>
      <c r="G15" s="21"/>
      <c r="H15" s="21"/>
      <c r="I15" s="50"/>
    </row>
    <row r="16" s="1" customFormat="true" ht="18" customHeight="true" spans="1:9">
      <c r="A16" s="14" t="s">
        <v>24</v>
      </c>
      <c r="B16" s="20" t="s">
        <v>25</v>
      </c>
      <c r="C16" s="21"/>
      <c r="D16" s="21"/>
      <c r="E16" s="21"/>
      <c r="F16" s="21"/>
      <c r="G16" s="21"/>
      <c r="H16" s="21"/>
      <c r="I16" s="50"/>
    </row>
    <row r="17" s="1" customFormat="true" ht="18" customHeight="true" spans="1:9">
      <c r="A17" s="14"/>
      <c r="B17" s="20" t="s">
        <v>26</v>
      </c>
      <c r="C17" s="21"/>
      <c r="D17" s="21"/>
      <c r="E17" s="21"/>
      <c r="F17" s="21"/>
      <c r="G17" s="21"/>
      <c r="H17" s="21"/>
      <c r="I17" s="50"/>
    </row>
    <row r="18" s="1" customFormat="true" ht="18" customHeight="true" spans="1:9">
      <c r="A18" s="14" t="s">
        <v>27</v>
      </c>
      <c r="B18" s="20" t="s">
        <v>28</v>
      </c>
      <c r="C18" s="21"/>
      <c r="D18" s="21"/>
      <c r="E18" s="21"/>
      <c r="F18" s="21"/>
      <c r="G18" s="21"/>
      <c r="H18" s="21"/>
      <c r="I18" s="50"/>
    </row>
    <row r="19" s="1" customFormat="true" ht="18" customHeight="true" spans="1:9">
      <c r="A19" s="14"/>
      <c r="B19" s="20" t="s">
        <v>29</v>
      </c>
      <c r="C19" s="21"/>
      <c r="D19" s="21"/>
      <c r="E19" s="21"/>
      <c r="F19" s="21"/>
      <c r="G19" s="21"/>
      <c r="H19" s="21"/>
      <c r="I19" s="50"/>
    </row>
    <row r="20" s="1" customFormat="true" ht="18" customHeight="true" spans="1:9">
      <c r="A20" s="14"/>
      <c r="B20" s="20" t="s">
        <v>30</v>
      </c>
      <c r="C20" s="21"/>
      <c r="D20" s="21"/>
      <c r="E20" s="21"/>
      <c r="F20" s="21"/>
      <c r="G20" s="21"/>
      <c r="H20" s="21"/>
      <c r="I20" s="50"/>
    </row>
    <row r="21" s="1" customFormat="true" ht="18" customHeight="true" spans="1:9">
      <c r="A21" s="14" t="s">
        <v>31</v>
      </c>
      <c r="B21" s="20" t="s">
        <v>32</v>
      </c>
      <c r="C21" s="21"/>
      <c r="D21" s="21"/>
      <c r="E21" s="21"/>
      <c r="F21" s="21"/>
      <c r="G21" s="21"/>
      <c r="H21" s="21"/>
      <c r="I21" s="50"/>
    </row>
    <row r="22" s="1" customFormat="true" ht="18" customHeight="true" spans="1:9">
      <c r="A22" s="14"/>
      <c r="B22" s="22" t="s">
        <v>33</v>
      </c>
      <c r="C22" s="23"/>
      <c r="D22" s="23"/>
      <c r="E22" s="23"/>
      <c r="F22" s="23"/>
      <c r="G22" s="23"/>
      <c r="H22" s="23"/>
      <c r="I22" s="51"/>
    </row>
    <row r="23" s="1" customFormat="true" ht="18" customHeight="true" spans="1:9">
      <c r="A23" s="14"/>
      <c r="B23" s="20" t="s">
        <v>34</v>
      </c>
      <c r="C23" s="21"/>
      <c r="D23" s="21"/>
      <c r="E23" s="21"/>
      <c r="F23" s="21"/>
      <c r="G23" s="21"/>
      <c r="H23" s="21"/>
      <c r="I23" s="50"/>
    </row>
    <row r="24" s="1" customFormat="true" ht="18" customHeight="true" spans="1:9">
      <c r="A24" s="14" t="s">
        <v>35</v>
      </c>
      <c r="B24" s="20" t="s">
        <v>36</v>
      </c>
      <c r="C24" s="21"/>
      <c r="D24" s="21"/>
      <c r="E24" s="21"/>
      <c r="F24" s="21"/>
      <c r="G24" s="21"/>
      <c r="H24" s="21"/>
      <c r="I24" s="50"/>
    </row>
    <row r="25" s="1" customFormat="true" ht="18" customHeight="true" spans="1:9">
      <c r="A25" s="14"/>
      <c r="B25" s="20" t="s">
        <v>37</v>
      </c>
      <c r="C25" s="21"/>
      <c r="D25" s="21"/>
      <c r="E25" s="21"/>
      <c r="F25" s="21"/>
      <c r="G25" s="21"/>
      <c r="H25" s="21"/>
      <c r="I25" s="50"/>
    </row>
    <row r="26" s="1" customFormat="true" ht="18" customHeight="true" spans="1:9">
      <c r="A26" s="14" t="s">
        <v>38</v>
      </c>
      <c r="B26" s="20" t="s">
        <v>39</v>
      </c>
      <c r="C26" s="21"/>
      <c r="D26" s="21"/>
      <c r="E26" s="21"/>
      <c r="F26" s="21"/>
      <c r="G26" s="21"/>
      <c r="H26" s="21"/>
      <c r="I26" s="50"/>
    </row>
    <row r="27" s="1" customFormat="true" ht="18" customHeight="true" spans="1:9">
      <c r="A27" s="14"/>
      <c r="B27" s="20" t="s">
        <v>40</v>
      </c>
      <c r="C27" s="21"/>
      <c r="D27" s="21"/>
      <c r="E27" s="21"/>
      <c r="F27" s="21"/>
      <c r="G27" s="21"/>
      <c r="H27" s="21"/>
      <c r="I27" s="50"/>
    </row>
    <row r="28" s="1" customFormat="true" ht="18" customHeight="true" spans="1:9">
      <c r="A28" s="14" t="s">
        <v>41</v>
      </c>
      <c r="B28" s="20" t="s">
        <v>42</v>
      </c>
      <c r="C28" s="21"/>
      <c r="D28" s="21"/>
      <c r="E28" s="21"/>
      <c r="F28" s="21"/>
      <c r="G28" s="21"/>
      <c r="H28" s="21"/>
      <c r="I28" s="50"/>
    </row>
    <row r="29" s="1" customFormat="true" ht="18" customHeight="true" spans="1:9">
      <c r="A29" s="14"/>
      <c r="B29" s="20" t="s">
        <v>43</v>
      </c>
      <c r="C29" s="21"/>
      <c r="D29" s="21"/>
      <c r="E29" s="21"/>
      <c r="F29" s="21"/>
      <c r="G29" s="21"/>
      <c r="H29" s="21"/>
      <c r="I29" s="50"/>
    </row>
    <row r="30" s="1" customFormat="true" ht="18" customHeight="true" spans="1:9">
      <c r="A30" s="14"/>
      <c r="B30" s="20" t="s">
        <v>44</v>
      </c>
      <c r="C30" s="21"/>
      <c r="D30" s="21"/>
      <c r="E30" s="21"/>
      <c r="F30" s="21"/>
      <c r="G30" s="21"/>
      <c r="H30" s="21"/>
      <c r="I30" s="50"/>
    </row>
    <row r="31" s="1" customFormat="true" ht="18" customHeight="true" spans="1:9">
      <c r="A31" s="14"/>
      <c r="B31" s="20" t="s">
        <v>45</v>
      </c>
      <c r="C31" s="21"/>
      <c r="D31" s="21"/>
      <c r="E31" s="21"/>
      <c r="F31" s="21"/>
      <c r="G31" s="21"/>
      <c r="H31" s="21"/>
      <c r="I31" s="50"/>
    </row>
    <row r="32" s="1" customFormat="true" ht="18" customHeight="true" spans="1:9">
      <c r="A32" s="14"/>
      <c r="B32" s="20" t="s">
        <v>46</v>
      </c>
      <c r="C32" s="21"/>
      <c r="D32" s="21"/>
      <c r="E32" s="21"/>
      <c r="F32" s="21"/>
      <c r="G32" s="21"/>
      <c r="H32" s="21"/>
      <c r="I32" s="50"/>
    </row>
    <row r="33" s="1" customFormat="true" ht="18" customHeight="true" spans="1:9">
      <c r="A33" s="14"/>
      <c r="B33" s="20" t="s">
        <v>47</v>
      </c>
      <c r="C33" s="21"/>
      <c r="D33" s="21"/>
      <c r="E33" s="21"/>
      <c r="F33" s="21"/>
      <c r="G33" s="21"/>
      <c r="H33" s="21"/>
      <c r="I33" s="50"/>
    </row>
    <row r="34" s="1" customFormat="true" ht="18" customHeight="true" spans="1:9">
      <c r="A34" s="14"/>
      <c r="B34" s="20" t="s">
        <v>48</v>
      </c>
      <c r="C34" s="21"/>
      <c r="D34" s="21"/>
      <c r="E34" s="21"/>
      <c r="F34" s="21"/>
      <c r="G34" s="21"/>
      <c r="H34" s="21"/>
      <c r="I34" s="50"/>
    </row>
    <row r="35" s="1" customFormat="true" ht="18" customHeight="true" spans="1:9">
      <c r="A35" s="24"/>
      <c r="B35" s="25" t="s">
        <v>49</v>
      </c>
      <c r="C35" s="26"/>
      <c r="D35" s="26"/>
      <c r="E35" s="26"/>
      <c r="F35" s="26"/>
      <c r="G35" s="26"/>
      <c r="H35" s="26"/>
      <c r="I35" s="52"/>
    </row>
    <row r="36" ht="20" customHeight="true" spans="1:9">
      <c r="A36" s="6"/>
      <c r="B36" s="6"/>
      <c r="C36" s="6"/>
      <c r="D36" s="6"/>
      <c r="E36" s="6"/>
      <c r="F36" s="6"/>
      <c r="G36" s="6"/>
      <c r="H36" s="6"/>
      <c r="I36" s="6"/>
    </row>
    <row r="37" ht="20" customHeight="true" spans="1:9">
      <c r="A37" s="6"/>
      <c r="B37" s="6"/>
      <c r="C37" s="6"/>
      <c r="D37" s="6"/>
      <c r="E37" s="6"/>
      <c r="F37" s="6"/>
      <c r="G37" s="6"/>
      <c r="H37" s="6"/>
      <c r="I37" s="6"/>
    </row>
    <row r="38" ht="29" customHeight="true" spans="1:9">
      <c r="A38" s="7" t="s">
        <v>50</v>
      </c>
      <c r="B38" s="7"/>
      <c r="C38" s="7"/>
      <c r="D38" s="7"/>
      <c r="E38" s="7"/>
      <c r="F38" s="7"/>
      <c r="G38" s="7"/>
      <c r="H38" s="7"/>
      <c r="I38" s="7"/>
    </row>
    <row r="39" s="2" customFormat="true" ht="25" customHeight="true" spans="1:9">
      <c r="A39" s="27" t="s">
        <v>51</v>
      </c>
      <c r="B39" s="28"/>
      <c r="C39" s="28"/>
      <c r="D39" s="29" t="s">
        <v>52</v>
      </c>
      <c r="E39" s="41"/>
      <c r="F39" s="9" t="s">
        <v>53</v>
      </c>
      <c r="G39" s="38"/>
      <c r="H39" s="28" t="s">
        <v>54</v>
      </c>
      <c r="I39" s="53"/>
    </row>
    <row r="40" s="2" customFormat="true" ht="21.95" customHeight="true" spans="1:9">
      <c r="A40" s="30" t="s">
        <v>55</v>
      </c>
      <c r="B40" s="31"/>
      <c r="C40" s="31"/>
      <c r="D40" s="32">
        <f>SUM(D41:E50)</f>
        <v>180854938</v>
      </c>
      <c r="E40" s="31"/>
      <c r="F40" s="42">
        <f>D40/C6</f>
        <v>1461.98803926768</v>
      </c>
      <c r="G40" s="43"/>
      <c r="H40" s="44">
        <f>SUM(H41:H50)</f>
        <v>100</v>
      </c>
      <c r="I40" s="54"/>
    </row>
    <row r="41" s="2" customFormat="true" ht="21.95" customHeight="true" spans="1:9">
      <c r="A41" s="17"/>
      <c r="B41" s="33" t="s">
        <v>56</v>
      </c>
      <c r="C41" s="33"/>
      <c r="D41" s="32">
        <v>75670323</v>
      </c>
      <c r="E41" s="31"/>
      <c r="F41" s="42">
        <f>D41/G6</f>
        <v>625.908402869224</v>
      </c>
      <c r="G41" s="43"/>
      <c r="H41" s="45">
        <f>D41/D40*100</f>
        <v>41.8403411246642</v>
      </c>
      <c r="I41" s="55"/>
    </row>
    <row r="42" s="2" customFormat="true" ht="21.95" customHeight="true" spans="1:9">
      <c r="A42" s="34"/>
      <c r="B42" s="33" t="s">
        <v>57</v>
      </c>
      <c r="C42" s="33"/>
      <c r="D42" s="32">
        <v>63722068</v>
      </c>
      <c r="E42" s="31"/>
      <c r="F42" s="42">
        <f>D42/C6</f>
        <v>515.113948690754</v>
      </c>
      <c r="G42" s="43"/>
      <c r="H42" s="45">
        <f>D42/D40*100</f>
        <v>35.2338004727302</v>
      </c>
      <c r="I42" s="55"/>
    </row>
    <row r="43" s="2" customFormat="true" ht="21.95" customHeight="true" spans="1:9">
      <c r="A43" s="34" t="s">
        <v>58</v>
      </c>
      <c r="B43" s="33" t="s">
        <v>59</v>
      </c>
      <c r="C43" s="33"/>
      <c r="D43" s="32">
        <v>66440</v>
      </c>
      <c r="E43" s="31"/>
      <c r="F43" s="42">
        <f>D43/C6</f>
        <v>0.537085060563535</v>
      </c>
      <c r="G43" s="43"/>
      <c r="H43" s="45">
        <f>D43/D40*100</f>
        <v>0.0367366247970514</v>
      </c>
      <c r="I43" s="55"/>
    </row>
    <row r="44" s="2" customFormat="true" ht="21.95" customHeight="true" spans="1:9">
      <c r="A44" s="34"/>
      <c r="B44" s="33" t="s">
        <v>60</v>
      </c>
      <c r="C44" s="33"/>
      <c r="D44" s="32">
        <f>4699934+7347</f>
        <v>4707281</v>
      </c>
      <c r="E44" s="31"/>
      <c r="F44" s="42">
        <f>D44/G7</f>
        <v>5253.66183035714</v>
      </c>
      <c r="G44" s="43"/>
      <c r="H44" s="45">
        <f>D44/D40*100</f>
        <v>2.60279373737642</v>
      </c>
      <c r="I44" s="55"/>
    </row>
    <row r="45" s="2" customFormat="true" ht="21.95" customHeight="true" spans="1:9">
      <c r="A45" s="34"/>
      <c r="B45" s="33" t="s">
        <v>61</v>
      </c>
      <c r="C45" s="33"/>
      <c r="D45" s="32">
        <v>10884318</v>
      </c>
      <c r="E45" s="31"/>
      <c r="F45" s="42">
        <f>D45/G8</f>
        <v>5692.63493723849</v>
      </c>
      <c r="G45" s="43"/>
      <c r="H45" s="45">
        <f>D45/D40*100</f>
        <v>6.01825867757064</v>
      </c>
      <c r="I45" s="55"/>
    </row>
    <row r="46" s="2" customFormat="true" ht="21.95" customHeight="true" spans="1:9">
      <c r="A46" s="34"/>
      <c r="B46" s="33" t="s">
        <v>62</v>
      </c>
      <c r="C46" s="33"/>
      <c r="D46" s="32">
        <v>12758094</v>
      </c>
      <c r="E46" s="31"/>
      <c r="F46" s="42">
        <f>D46/C6</f>
        <v>103.13337881796</v>
      </c>
      <c r="G46" s="43"/>
      <c r="H46" s="45">
        <f>D46/D40*100</f>
        <v>7.05432438897521</v>
      </c>
      <c r="I46" s="55"/>
    </row>
    <row r="47" s="2" customFormat="true" ht="21.95" customHeight="true" spans="1:9">
      <c r="A47" s="34"/>
      <c r="B47" s="33" t="s">
        <v>63</v>
      </c>
      <c r="C47" s="33"/>
      <c r="D47" s="32">
        <v>6453214</v>
      </c>
      <c r="E47" s="31"/>
      <c r="F47" s="42">
        <f>D47/C6</f>
        <v>52.1662376884325</v>
      </c>
      <c r="G47" s="43"/>
      <c r="H47" s="45">
        <f>D47/D40*100</f>
        <v>3.56817130423058</v>
      </c>
      <c r="I47" s="55"/>
    </row>
    <row r="48" s="2" customFormat="true" ht="21.95" customHeight="true" spans="1:9">
      <c r="A48" s="34" t="s">
        <v>64</v>
      </c>
      <c r="B48" s="33" t="s">
        <v>65</v>
      </c>
      <c r="C48" s="33"/>
      <c r="D48" s="32">
        <v>2226258</v>
      </c>
      <c r="E48" s="31"/>
      <c r="F48" s="42">
        <f>D48/C6</f>
        <v>17.9965369169183</v>
      </c>
      <c r="G48" s="43"/>
      <c r="H48" s="45">
        <f>D48/D40*100</f>
        <v>1.23096334809504</v>
      </c>
      <c r="I48" s="55"/>
    </row>
    <row r="49" s="2" customFormat="true" ht="21.95" customHeight="true" spans="1:9">
      <c r="A49" s="34"/>
      <c r="B49" s="33" t="s">
        <v>66</v>
      </c>
      <c r="C49" s="33"/>
      <c r="D49" s="32">
        <v>2547940</v>
      </c>
      <c r="E49" s="31"/>
      <c r="F49" s="42">
        <f>D49/C6</f>
        <v>20.5969372247479</v>
      </c>
      <c r="G49" s="43"/>
      <c r="H49" s="45">
        <f>D49/D40*100</f>
        <v>1.40883076136965</v>
      </c>
      <c r="I49" s="55"/>
    </row>
    <row r="50" s="2" customFormat="true" ht="21.95" customHeight="true" spans="1:9">
      <c r="A50" s="35"/>
      <c r="B50" s="36" t="s">
        <v>67</v>
      </c>
      <c r="C50" s="36"/>
      <c r="D50" s="32">
        <v>1819002</v>
      </c>
      <c r="E50" s="31"/>
      <c r="F50" s="42">
        <f>D50/C6</f>
        <v>14.7043768713906</v>
      </c>
      <c r="G50" s="43"/>
      <c r="H50" s="45">
        <f>D50/D40*100</f>
        <v>1.00577956019094</v>
      </c>
      <c r="I50" s="55"/>
    </row>
    <row r="51" ht="31" customHeight="true" spans="1:9">
      <c r="A51" s="5" t="s">
        <v>68</v>
      </c>
      <c r="B51" s="5"/>
      <c r="C51" s="5"/>
      <c r="D51" s="5"/>
      <c r="E51" s="5"/>
      <c r="F51" s="5"/>
      <c r="G51" s="5"/>
      <c r="H51" s="5"/>
      <c r="I51" s="5"/>
    </row>
    <row r="52" ht="9.95" customHeight="true" spans="1:9">
      <c r="A52" s="6"/>
      <c r="B52" s="6"/>
      <c r="C52" s="6"/>
      <c r="D52" s="6"/>
      <c r="E52" s="6"/>
      <c r="F52" s="6"/>
      <c r="G52" s="6"/>
      <c r="H52" s="6"/>
      <c r="I52" s="6"/>
    </row>
    <row r="53" ht="28" customHeight="true" spans="1:9">
      <c r="A53" s="7" t="s">
        <v>69</v>
      </c>
      <c r="B53" s="7"/>
      <c r="C53" s="7"/>
      <c r="D53" s="7"/>
      <c r="E53" s="7"/>
      <c r="F53" s="7"/>
      <c r="G53" s="7"/>
      <c r="H53" s="7"/>
      <c r="I53" s="7"/>
    </row>
    <row r="54" ht="20.1" customHeight="true" spans="1:9">
      <c r="A54" s="32" t="s">
        <v>70</v>
      </c>
      <c r="B54" s="31"/>
      <c r="C54" s="31"/>
      <c r="D54" s="31"/>
      <c r="E54" s="46"/>
      <c r="F54" s="32" t="s">
        <v>71</v>
      </c>
      <c r="G54" s="8" t="s">
        <v>72</v>
      </c>
      <c r="H54" s="8"/>
      <c r="I54" s="8" t="s">
        <v>73</v>
      </c>
    </row>
    <row r="55" ht="20.1" customHeight="true" spans="1:10">
      <c r="A55" s="37" t="s">
        <v>74</v>
      </c>
      <c r="B55" s="33"/>
      <c r="C55" s="33"/>
      <c r="D55" s="33"/>
      <c r="E55" s="47"/>
      <c r="F55" s="32" t="s">
        <v>75</v>
      </c>
      <c r="G55" s="48">
        <f>24081.284+231423.155</f>
        <v>255504.439</v>
      </c>
      <c r="H55" s="48"/>
      <c r="I55" s="56">
        <f>G55/C6</f>
        <v>2.06543674133906</v>
      </c>
      <c r="J55" s="57"/>
    </row>
    <row r="56" ht="20.1" customHeight="true" spans="1:10">
      <c r="A56" s="37" t="s">
        <v>76</v>
      </c>
      <c r="B56" s="33"/>
      <c r="C56" s="33"/>
      <c r="D56" s="33"/>
      <c r="E56" s="47"/>
      <c r="F56" s="32" t="s">
        <v>77</v>
      </c>
      <c r="G56" s="39">
        <f>200.021+12925.065+49.608</f>
        <v>13174.694</v>
      </c>
      <c r="H56" s="39"/>
      <c r="I56" s="56">
        <f>G56/C6</f>
        <v>0.10650107352342</v>
      </c>
      <c r="J56" s="57"/>
    </row>
    <row r="57" ht="20.1" customHeight="true" spans="1:10">
      <c r="A57" s="37" t="s">
        <v>78</v>
      </c>
      <c r="B57" s="33"/>
      <c r="C57" s="33"/>
      <c r="D57" s="33"/>
      <c r="E57" s="47"/>
      <c r="F57" s="32" t="s">
        <v>77</v>
      </c>
      <c r="G57" s="39">
        <v>56.761</v>
      </c>
      <c r="H57" s="39"/>
      <c r="I57" s="58">
        <f>G57/C6</f>
        <v>0.000458842340798417</v>
      </c>
      <c r="J57" s="59"/>
    </row>
    <row r="58" ht="20.1" customHeight="true" spans="1:10">
      <c r="A58" s="37" t="s">
        <v>79</v>
      </c>
      <c r="B58" s="33"/>
      <c r="C58" s="33"/>
      <c r="D58" s="33"/>
      <c r="E58" s="47"/>
      <c r="F58" s="32" t="s">
        <v>77</v>
      </c>
      <c r="G58" s="39">
        <f>70.291+202.67+554.65</f>
        <v>827.611</v>
      </c>
      <c r="H58" s="39"/>
      <c r="I58" s="56">
        <f>G58/C6</f>
        <v>0.00669020927239687</v>
      </c>
      <c r="J58" s="57"/>
    </row>
    <row r="59" ht="20.1" customHeight="true" spans="1:10">
      <c r="A59" s="37" t="s">
        <v>80</v>
      </c>
      <c r="B59" s="33"/>
      <c r="C59" s="33"/>
      <c r="D59" s="33"/>
      <c r="E59" s="47"/>
      <c r="F59" s="32" t="s">
        <v>81</v>
      </c>
      <c r="G59" s="48">
        <f>58326.83</f>
        <v>58326.83</v>
      </c>
      <c r="H59" s="48"/>
      <c r="I59" s="56">
        <f>G59/C6</f>
        <v>0.47150013580718</v>
      </c>
      <c r="J59" s="57"/>
    </row>
    <row r="60" ht="20.1" customHeight="true" spans="1:10">
      <c r="A60" s="37" t="s">
        <v>82</v>
      </c>
      <c r="B60" s="33"/>
      <c r="C60" s="33"/>
      <c r="D60" s="33"/>
      <c r="E60" s="47"/>
      <c r="F60" s="32" t="s">
        <v>81</v>
      </c>
      <c r="G60" s="48">
        <f>88401+227.7+1284144.02</f>
        <v>1372772.72</v>
      </c>
      <c r="H60" s="48"/>
      <c r="I60" s="56">
        <f>G60/C6</f>
        <v>11.0971661568508</v>
      </c>
      <c r="J60" s="57"/>
    </row>
    <row r="61" ht="20.1" customHeight="true" spans="1:10">
      <c r="A61" s="37" t="s">
        <v>83</v>
      </c>
      <c r="B61" s="33"/>
      <c r="C61" s="33"/>
      <c r="D61" s="33"/>
      <c r="E61" s="47"/>
      <c r="F61" s="32" t="s">
        <v>77</v>
      </c>
      <c r="G61" s="39">
        <v>9854.007</v>
      </c>
      <c r="H61" s="39"/>
      <c r="I61" s="56">
        <f>G61/C6</f>
        <v>0.0796574344730358</v>
      </c>
      <c r="J61" s="57"/>
    </row>
    <row r="62" ht="20.1" customHeight="true" spans="1:10">
      <c r="A62" s="37" t="s">
        <v>84</v>
      </c>
      <c r="B62" s="33"/>
      <c r="C62" s="33"/>
      <c r="D62" s="33"/>
      <c r="E62" s="47"/>
      <c r="F62" s="32" t="s">
        <v>77</v>
      </c>
      <c r="G62" s="39">
        <v>88215.099</v>
      </c>
      <c r="H62" s="39"/>
      <c r="I62" s="56">
        <f>G62/C6</f>
        <v>0.713109749985449</v>
      </c>
      <c r="J62" s="57"/>
    </row>
    <row r="63" ht="20.1" customHeight="true" spans="1:10">
      <c r="A63" s="37" t="s">
        <v>85</v>
      </c>
      <c r="B63" s="33"/>
      <c r="C63" s="33"/>
      <c r="D63" s="33"/>
      <c r="E63" s="47"/>
      <c r="F63" s="32" t="s">
        <v>86</v>
      </c>
      <c r="G63" s="39">
        <v>32972.16</v>
      </c>
      <c r="H63" s="39"/>
      <c r="I63" s="56">
        <f>G63/C6</f>
        <v>0.266539051031165</v>
      </c>
      <c r="J63" s="57"/>
    </row>
    <row r="64" ht="20.1" customHeight="true" spans="1:10">
      <c r="A64" s="37" t="s">
        <v>87</v>
      </c>
      <c r="B64" s="33"/>
      <c r="C64" s="33"/>
      <c r="D64" s="33"/>
      <c r="E64" s="47"/>
      <c r="F64" s="32" t="s">
        <v>86</v>
      </c>
      <c r="G64" s="39">
        <f>22155.67+451.6</f>
        <v>22607.27</v>
      </c>
      <c r="H64" s="39"/>
      <c r="I64" s="56">
        <f>G64/C6</f>
        <v>0.182751760643079</v>
      </c>
      <c r="J64" s="57"/>
    </row>
    <row r="65" ht="20.1" customHeight="true" spans="1:10">
      <c r="A65" s="37" t="s">
        <v>88</v>
      </c>
      <c r="B65" s="33"/>
      <c r="C65" s="33"/>
      <c r="D65" s="33"/>
      <c r="E65" s="47"/>
      <c r="F65" s="32" t="s">
        <v>77</v>
      </c>
      <c r="G65" s="39">
        <v>9654.01</v>
      </c>
      <c r="H65" s="39"/>
      <c r="I65" s="56">
        <f>G65/C6</f>
        <v>0.0780407065853548</v>
      </c>
      <c r="J65" s="57"/>
    </row>
    <row r="66" ht="20.1" customHeight="true" spans="1:10">
      <c r="A66" s="37" t="s">
        <v>89</v>
      </c>
      <c r="B66" s="33"/>
      <c r="C66" s="33"/>
      <c r="D66" s="33"/>
      <c r="E66" s="47"/>
      <c r="F66" s="32" t="s">
        <v>81</v>
      </c>
      <c r="G66" s="48">
        <v>1220805.48</v>
      </c>
      <c r="H66" s="48"/>
      <c r="I66" s="56">
        <f>G66/C6</f>
        <v>9.86869935523925</v>
      </c>
      <c r="J66" s="57"/>
    </row>
    <row r="67" ht="20.1" customHeight="true" spans="1:10">
      <c r="A67" s="37" t="s">
        <v>90</v>
      </c>
      <c r="B67" s="33"/>
      <c r="C67" s="33"/>
      <c r="D67" s="33"/>
      <c r="E67" s="47"/>
      <c r="F67" s="32" t="s">
        <v>91</v>
      </c>
      <c r="G67" s="39">
        <v>1420.603</v>
      </c>
      <c r="H67" s="39"/>
      <c r="I67" s="56">
        <f>G67/C6</f>
        <v>0.0114838146943368</v>
      </c>
      <c r="J67" s="57"/>
    </row>
    <row r="68" ht="20.1" customHeight="true" spans="1:10">
      <c r="A68" s="37" t="s">
        <v>92</v>
      </c>
      <c r="B68" s="33"/>
      <c r="C68" s="33"/>
      <c r="D68" s="33"/>
      <c r="E68" s="47"/>
      <c r="F68" s="32" t="s">
        <v>86</v>
      </c>
      <c r="G68" s="42">
        <v>35590.1</v>
      </c>
      <c r="H68" s="43"/>
      <c r="I68" s="56">
        <f>G68/C6</f>
        <v>0.28770185150455</v>
      </c>
      <c r="J68" s="57"/>
    </row>
    <row r="69" ht="20.1" customHeight="true" spans="1:10">
      <c r="A69" s="37" t="s">
        <v>93</v>
      </c>
      <c r="B69" s="33"/>
      <c r="C69" s="33"/>
      <c r="D69" s="33"/>
      <c r="E69" s="47"/>
      <c r="F69" s="32" t="s">
        <v>86</v>
      </c>
      <c r="G69" s="39">
        <v>15650.49</v>
      </c>
      <c r="H69" s="39"/>
      <c r="I69" s="56">
        <f>G69/C6</f>
        <v>0.126514815916601</v>
      </c>
      <c r="J69" s="57"/>
    </row>
    <row r="70" ht="20.1" customHeight="true" spans="1:10">
      <c r="A70" s="37" t="s">
        <v>94</v>
      </c>
      <c r="B70" s="33"/>
      <c r="C70" s="33"/>
      <c r="D70" s="33"/>
      <c r="E70" s="47"/>
      <c r="F70" s="32" t="s">
        <v>95</v>
      </c>
      <c r="G70" s="39">
        <v>185183.58</v>
      </c>
      <c r="H70" s="39"/>
      <c r="I70" s="56">
        <f>G70/C6</f>
        <v>1.4969797453292</v>
      </c>
      <c r="J70" s="57"/>
    </row>
    <row r="71" ht="20.1" customHeight="true" spans="1:10">
      <c r="A71" s="37" t="s">
        <v>96</v>
      </c>
      <c r="B71" s="33"/>
      <c r="C71" s="33"/>
      <c r="D71" s="33"/>
      <c r="E71" s="47"/>
      <c r="F71" s="32" t="s">
        <v>81</v>
      </c>
      <c r="G71" s="48">
        <f>35674.87+25339.69+1038.51</f>
        <v>62053.07</v>
      </c>
      <c r="H71" s="48"/>
      <c r="I71" s="56">
        <f>G71/C6</f>
        <v>0.501622168258629</v>
      </c>
      <c r="J71" s="57"/>
    </row>
    <row r="72" ht="20.1" customHeight="true" spans="1:10">
      <c r="A72" s="37" t="s">
        <v>97</v>
      </c>
      <c r="B72" s="33"/>
      <c r="C72" s="33"/>
      <c r="D72" s="33"/>
      <c r="E72" s="47"/>
      <c r="F72" s="32" t="s">
        <v>81</v>
      </c>
      <c r="G72" s="48">
        <v>162368.25</v>
      </c>
      <c r="H72" s="48"/>
      <c r="I72" s="56">
        <f>G72/C6</f>
        <v>1.31254607743596</v>
      </c>
      <c r="J72" s="57"/>
    </row>
    <row r="73" ht="20.1" customHeight="true" spans="1:10">
      <c r="A73" s="37" t="s">
        <v>98</v>
      </c>
      <c r="B73" s="33"/>
      <c r="C73" s="33"/>
      <c r="D73" s="33"/>
      <c r="E73" s="47"/>
      <c r="F73" s="60" t="s">
        <v>99</v>
      </c>
      <c r="G73" s="39">
        <v>82225.66</v>
      </c>
      <c r="H73" s="39"/>
      <c r="I73" s="56">
        <f>G73/C6</f>
        <v>0.664692558413255</v>
      </c>
      <c r="J73" s="57"/>
    </row>
    <row r="74" ht="20.1" customHeight="true" spans="1:10">
      <c r="A74" s="37" t="s">
        <v>100</v>
      </c>
      <c r="B74" s="33"/>
      <c r="C74" s="33"/>
      <c r="D74" s="33"/>
      <c r="E74" s="47"/>
      <c r="F74" s="60" t="s">
        <v>99</v>
      </c>
      <c r="G74" s="39">
        <v>43237.98</v>
      </c>
      <c r="H74" s="39"/>
      <c r="I74" s="56">
        <f>G74/C6</f>
        <v>0.349525483247214</v>
      </c>
      <c r="J74" s="57"/>
    </row>
    <row r="75" ht="20.1" customHeight="true" spans="1:10">
      <c r="A75" s="37" t="s">
        <v>101</v>
      </c>
      <c r="B75" s="33"/>
      <c r="C75" s="33"/>
      <c r="D75" s="33"/>
      <c r="E75" s="47"/>
      <c r="F75" s="60" t="s">
        <v>99</v>
      </c>
      <c r="G75" s="42">
        <v>9012.28</v>
      </c>
      <c r="H75" s="43"/>
      <c r="I75" s="56">
        <f>G75/C6</f>
        <v>0.0728531148346709</v>
      </c>
      <c r="J75" s="57"/>
    </row>
    <row r="76" ht="20.1" customHeight="true" spans="1:11">
      <c r="A76" s="37" t="s">
        <v>102</v>
      </c>
      <c r="B76" s="33"/>
      <c r="C76" s="33"/>
      <c r="D76" s="33"/>
      <c r="E76" s="47"/>
      <c r="F76" s="60" t="s">
        <v>99</v>
      </c>
      <c r="G76" s="39">
        <v>2627.78</v>
      </c>
      <c r="H76" s="39"/>
      <c r="I76" s="56">
        <f>G76/C6</f>
        <v>0.021242344678622</v>
      </c>
      <c r="J76" s="57"/>
      <c r="K76" s="61"/>
    </row>
    <row r="77" ht="20.1" customHeight="true" spans="1:10">
      <c r="A77" s="37" t="s">
        <v>103</v>
      </c>
      <c r="B77" s="33"/>
      <c r="C77" s="33"/>
      <c r="D77" s="33"/>
      <c r="E77" s="47"/>
      <c r="F77" s="32" t="s">
        <v>104</v>
      </c>
      <c r="G77" s="48">
        <v>278</v>
      </c>
      <c r="H77" s="48"/>
      <c r="I77" s="56">
        <f>G77/C6</f>
        <v>0.00224728547315868</v>
      </c>
      <c r="J77" s="57"/>
    </row>
    <row r="78" ht="20.1" customHeight="true" spans="1:11">
      <c r="A78" s="37" t="s">
        <v>105</v>
      </c>
      <c r="B78" s="33"/>
      <c r="C78" s="33"/>
      <c r="D78" s="33"/>
      <c r="E78" s="47"/>
      <c r="F78" s="32" t="s">
        <v>104</v>
      </c>
      <c r="G78" s="48">
        <v>202</v>
      </c>
      <c r="H78" s="48"/>
      <c r="I78" s="56">
        <f>G78/C6</f>
        <v>0.00163291966035271</v>
      </c>
      <c r="J78" s="57"/>
      <c r="K78" s="61"/>
    </row>
    <row r="79" ht="20.1" customHeight="true" spans="1:11">
      <c r="A79" s="37" t="s">
        <v>106</v>
      </c>
      <c r="B79" s="33"/>
      <c r="C79" s="33"/>
      <c r="D79" s="33"/>
      <c r="E79" s="47"/>
      <c r="F79" s="32" t="s">
        <v>95</v>
      </c>
      <c r="G79" s="39">
        <v>18027.11</v>
      </c>
      <c r="H79" s="39"/>
      <c r="I79" s="56">
        <f>G79/C6</f>
        <v>0.145726843259114</v>
      </c>
      <c r="J79" s="57"/>
      <c r="K79" s="61"/>
    </row>
    <row r="80" ht="20.1" customHeight="true" spans="1:11">
      <c r="A80" s="37" t="s">
        <v>107</v>
      </c>
      <c r="B80" s="33"/>
      <c r="C80" s="33"/>
      <c r="D80" s="33"/>
      <c r="E80" s="47"/>
      <c r="F80" s="32" t="s">
        <v>99</v>
      </c>
      <c r="G80" s="39">
        <v>4742.88</v>
      </c>
      <c r="H80" s="39"/>
      <c r="I80" s="56">
        <f>G80/C6</f>
        <v>0.0383403069242261</v>
      </c>
      <c r="J80" s="57"/>
      <c r="K80" s="61"/>
    </row>
    <row r="81" ht="20.1" customHeight="true" spans="1:11">
      <c r="A81" s="37" t="s">
        <v>108</v>
      </c>
      <c r="B81" s="33"/>
      <c r="C81" s="33"/>
      <c r="D81" s="33"/>
      <c r="E81" s="47"/>
      <c r="F81" s="32" t="s">
        <v>99</v>
      </c>
      <c r="G81" s="39">
        <v>45657.54</v>
      </c>
      <c r="H81" s="39"/>
      <c r="I81" s="56">
        <f>G81/C6</f>
        <v>0.369084627273962</v>
      </c>
      <c r="J81" s="57"/>
      <c r="K81" s="61"/>
    </row>
    <row r="82" ht="20.1" customHeight="true" spans="1:9">
      <c r="A82" s="5" t="s">
        <v>109</v>
      </c>
      <c r="B82" s="5"/>
      <c r="C82" s="5"/>
      <c r="D82" s="5"/>
      <c r="E82" s="5"/>
      <c r="F82" s="5"/>
      <c r="G82" s="5"/>
      <c r="H82" s="5"/>
      <c r="I82" s="5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</sheetData>
  <mergeCells count="151">
    <mergeCell ref="A1:I1"/>
    <mergeCell ref="A2:I2"/>
    <mergeCell ref="A3:I3"/>
    <mergeCell ref="A4:I4"/>
    <mergeCell ref="A5:B5"/>
    <mergeCell ref="C5:E5"/>
    <mergeCell ref="A9:B9"/>
    <mergeCell ref="C9:F9"/>
    <mergeCell ref="H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A36:I36"/>
    <mergeCell ref="A38:I38"/>
    <mergeCell ref="A39:C39"/>
    <mergeCell ref="D39:E39"/>
    <mergeCell ref="F39:G39"/>
    <mergeCell ref="H39:I39"/>
    <mergeCell ref="A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B44:C44"/>
    <mergeCell ref="D44:E44"/>
    <mergeCell ref="F44:G44"/>
    <mergeCell ref="H44:I44"/>
    <mergeCell ref="B45:C45"/>
    <mergeCell ref="D45:E45"/>
    <mergeCell ref="F45:G45"/>
    <mergeCell ref="H45:I45"/>
    <mergeCell ref="B46:C46"/>
    <mergeCell ref="D46:E46"/>
    <mergeCell ref="F46:G46"/>
    <mergeCell ref="H46:I46"/>
    <mergeCell ref="B47:C47"/>
    <mergeCell ref="D47:E47"/>
    <mergeCell ref="F47:G47"/>
    <mergeCell ref="H47:I47"/>
    <mergeCell ref="B48:C48"/>
    <mergeCell ref="D48:E48"/>
    <mergeCell ref="F48:G48"/>
    <mergeCell ref="H48:I48"/>
    <mergeCell ref="B49:C49"/>
    <mergeCell ref="D49:E49"/>
    <mergeCell ref="F49:G49"/>
    <mergeCell ref="H49:I49"/>
    <mergeCell ref="B50:C50"/>
    <mergeCell ref="D50:E50"/>
    <mergeCell ref="F50:G50"/>
    <mergeCell ref="H50:I50"/>
    <mergeCell ref="A51:I51"/>
    <mergeCell ref="A52:I52"/>
    <mergeCell ref="A53:I53"/>
    <mergeCell ref="A54:E54"/>
    <mergeCell ref="G54:H54"/>
    <mergeCell ref="A55:E55"/>
    <mergeCell ref="G55:H55"/>
    <mergeCell ref="A56:E56"/>
    <mergeCell ref="G56:H56"/>
    <mergeCell ref="A57:E57"/>
    <mergeCell ref="G57:H57"/>
    <mergeCell ref="A58:E58"/>
    <mergeCell ref="G58:H58"/>
    <mergeCell ref="A59:E59"/>
    <mergeCell ref="G59:H59"/>
    <mergeCell ref="A60:E60"/>
    <mergeCell ref="G60:H60"/>
    <mergeCell ref="A61:E61"/>
    <mergeCell ref="G61:H61"/>
    <mergeCell ref="A62:E62"/>
    <mergeCell ref="G62:H62"/>
    <mergeCell ref="A63:E63"/>
    <mergeCell ref="G63:H63"/>
    <mergeCell ref="A64:E64"/>
    <mergeCell ref="G64:H64"/>
    <mergeCell ref="A65:E65"/>
    <mergeCell ref="G65:H65"/>
    <mergeCell ref="A66:E66"/>
    <mergeCell ref="G66:H66"/>
    <mergeCell ref="A67:E67"/>
    <mergeCell ref="G67:H67"/>
    <mergeCell ref="A68:E68"/>
    <mergeCell ref="G68:H68"/>
    <mergeCell ref="A69:E69"/>
    <mergeCell ref="G69:H69"/>
    <mergeCell ref="A70:E70"/>
    <mergeCell ref="G70:H70"/>
    <mergeCell ref="A71:E71"/>
    <mergeCell ref="G71:H71"/>
    <mergeCell ref="A72:E72"/>
    <mergeCell ref="G72:H72"/>
    <mergeCell ref="A73:E73"/>
    <mergeCell ref="G73:H73"/>
    <mergeCell ref="A74:E74"/>
    <mergeCell ref="G74:H74"/>
    <mergeCell ref="A75:E75"/>
    <mergeCell ref="G75:H75"/>
    <mergeCell ref="A76:E76"/>
    <mergeCell ref="G76:H76"/>
    <mergeCell ref="A77:E77"/>
    <mergeCell ref="G77:H77"/>
    <mergeCell ref="A78:E78"/>
    <mergeCell ref="G78:H78"/>
    <mergeCell ref="A79:E79"/>
    <mergeCell ref="G79:H79"/>
    <mergeCell ref="A80:E80"/>
    <mergeCell ref="G80:H80"/>
    <mergeCell ref="A81:E81"/>
    <mergeCell ref="G81:H81"/>
    <mergeCell ref="A82:I82"/>
    <mergeCell ref="A83:I83"/>
    <mergeCell ref="E6:E8"/>
    <mergeCell ref="H6:H8"/>
    <mergeCell ref="I6:I8"/>
    <mergeCell ref="A6:B8"/>
    <mergeCell ref="C6:D8"/>
  </mergeCells>
  <printOptions horizontalCentered="true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道路造价分析表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nbzjj</cp:lastModifiedBy>
  <dcterms:created xsi:type="dcterms:W3CDTF">1996-12-17T09:32:00Z</dcterms:created>
  <cp:lastPrinted>2010-01-04T10:30:00Z</cp:lastPrinted>
  <dcterms:modified xsi:type="dcterms:W3CDTF">2022-02-14T11:04:27Z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